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tcuthbertslytham-my.sharepoint.com/personal/vicar_stcuthbertslytham_org/Documents/APCM/2023/"/>
    </mc:Choice>
  </mc:AlternateContent>
  <xr:revisionPtr revIDLastSave="0" documentId="8_{634D9FBB-3EC1-4644-BEB1-F7EEE561C83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unds workings" sheetId="1" r:id="rId1"/>
    <sheet name="Accou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2" l="1"/>
  <c r="H86" i="2"/>
  <c r="J61" i="2"/>
  <c r="J83" i="2"/>
  <c r="H83" i="2"/>
  <c r="H87" i="2" l="1"/>
  <c r="E51" i="2" l="1"/>
  <c r="J51" i="2" s="1"/>
  <c r="E12" i="2"/>
  <c r="J95" i="2"/>
  <c r="J87" i="2"/>
  <c r="J54" i="2"/>
  <c r="J53" i="2"/>
  <c r="J52" i="2"/>
  <c r="J50" i="2"/>
  <c r="J49" i="2"/>
  <c r="J48" i="2"/>
  <c r="J47" i="2"/>
  <c r="J46" i="2"/>
  <c r="J45" i="2"/>
  <c r="J44" i="2"/>
  <c r="J43" i="2"/>
  <c r="J42" i="2"/>
  <c r="J41" i="2"/>
  <c r="J40" i="2"/>
  <c r="I56" i="2"/>
  <c r="H56" i="2"/>
  <c r="G56" i="2"/>
  <c r="F56" i="2"/>
  <c r="J32" i="2"/>
  <c r="J30" i="2"/>
  <c r="J33" i="2" s="1"/>
  <c r="J26" i="2"/>
  <c r="J25" i="2"/>
  <c r="J24" i="2"/>
  <c r="J21" i="2"/>
  <c r="J20" i="2"/>
  <c r="J19" i="2"/>
  <c r="J18" i="2"/>
  <c r="J14" i="2"/>
  <c r="J13" i="2"/>
  <c r="J12" i="2"/>
  <c r="J11" i="2"/>
  <c r="J10" i="2"/>
  <c r="I33" i="2"/>
  <c r="H33" i="2"/>
  <c r="G33" i="2"/>
  <c r="F33" i="2"/>
  <c r="E33" i="2"/>
  <c r="I27" i="2"/>
  <c r="H27" i="2"/>
  <c r="G27" i="2"/>
  <c r="F27" i="2"/>
  <c r="E27" i="2"/>
  <c r="I21" i="2"/>
  <c r="H21" i="2"/>
  <c r="G21" i="2"/>
  <c r="F21" i="2"/>
  <c r="E21" i="2"/>
  <c r="I15" i="2"/>
  <c r="H15" i="2"/>
  <c r="G15" i="2"/>
  <c r="F15" i="2"/>
  <c r="E15" i="2"/>
  <c r="J60" i="2"/>
  <c r="K56" i="2"/>
  <c r="K33" i="2"/>
  <c r="K27" i="2"/>
  <c r="K21" i="2"/>
  <c r="K15" i="2"/>
  <c r="F19" i="1"/>
  <c r="I37" i="2" l="1"/>
  <c r="I58" i="2" s="1"/>
  <c r="I62" i="2" s="1"/>
  <c r="F37" i="2"/>
  <c r="F58" i="2" s="1"/>
  <c r="G37" i="2"/>
  <c r="G58" i="2" s="1"/>
  <c r="G62" i="2" s="1"/>
  <c r="H37" i="2"/>
  <c r="H58" i="2" s="1"/>
  <c r="H62" i="2" s="1"/>
  <c r="E37" i="2"/>
  <c r="J27" i="2"/>
  <c r="E56" i="2"/>
  <c r="J56" i="2"/>
  <c r="J15" i="2"/>
  <c r="K37" i="2"/>
  <c r="K58" i="2" s="1"/>
  <c r="K62" i="2" s="1"/>
  <c r="M18" i="1"/>
  <c r="H16" i="1"/>
  <c r="F16" i="1"/>
  <c r="I14" i="1"/>
  <c r="M9" i="1"/>
  <c r="H11" i="1"/>
  <c r="G11" i="1"/>
  <c r="G16" i="1" s="1"/>
  <c r="F11" i="1"/>
  <c r="E11" i="1"/>
  <c r="E16" i="1" s="1"/>
  <c r="D11" i="1"/>
  <c r="D16" i="1" s="1"/>
  <c r="N17" i="1" s="1"/>
  <c r="I10" i="1"/>
  <c r="I8" i="1"/>
  <c r="I11" i="1" s="1"/>
  <c r="I16" i="1" s="1"/>
  <c r="N16" i="1" l="1"/>
  <c r="E58" i="2"/>
  <c r="J37" i="2"/>
  <c r="J58" i="2" s="1"/>
  <c r="J62" i="2" s="1"/>
  <c r="E62" i="2"/>
  <c r="H91" i="2" s="1"/>
  <c r="F62" i="2"/>
  <c r="H93" i="2" s="1"/>
  <c r="N18" i="1"/>
  <c r="M19" i="1" s="1"/>
  <c r="H95" i="2" l="1"/>
</calcChain>
</file>

<file path=xl/sharedStrings.xml><?xml version="1.0" encoding="utf-8"?>
<sst xmlns="http://schemas.openxmlformats.org/spreadsheetml/2006/main" count="145" uniqueCount="116">
  <si>
    <t>St John the Divine Lytham</t>
  </si>
  <si>
    <t>Fund balances period to 30 June 2022</t>
  </si>
  <si>
    <t>At 31 December 2021</t>
  </si>
  <si>
    <t>Main</t>
  </si>
  <si>
    <t>UR</t>
  </si>
  <si>
    <t>Building</t>
  </si>
  <si>
    <t>Fund</t>
  </si>
  <si>
    <t>Rose</t>
  </si>
  <si>
    <t>Queen</t>
  </si>
  <si>
    <t>Reserves per accounts</t>
  </si>
  <si>
    <t>Organ</t>
  </si>
  <si>
    <t>other R</t>
  </si>
  <si>
    <t>Total</t>
  </si>
  <si>
    <t>At 31 December 2020</t>
  </si>
  <si>
    <t>Per P &amp; L</t>
  </si>
  <si>
    <t>Per Balance Sheet</t>
  </si>
  <si>
    <t>Unrestricted</t>
  </si>
  <si>
    <t>Restricted</t>
  </si>
  <si>
    <t>Incls £140  restricted</t>
  </si>
  <si>
    <t xml:space="preserve">£717 appears to be Ladies Circle Fund which was held </t>
  </si>
  <si>
    <t>separately at 31.12.20 but tfrd into main accounts</t>
  </si>
  <si>
    <t>in year to 31.12.21</t>
  </si>
  <si>
    <t>£140 b/f is unknown</t>
  </si>
  <si>
    <t>Movements 2021</t>
  </si>
  <si>
    <t>Movements  2022</t>
  </si>
  <si>
    <t>At 30.6.22</t>
  </si>
  <si>
    <t>Per draft Balance Sheet</t>
  </si>
  <si>
    <t>Should be</t>
  </si>
  <si>
    <t>diff on accounts</t>
  </si>
  <si>
    <t>ST JOHN THE DIVINE LYTHAM</t>
  </si>
  <si>
    <t>RECEIPTS AND PAYMENTS ACCOUNT</t>
  </si>
  <si>
    <t>PAYMENTS</t>
  </si>
  <si>
    <t>Diocesan parish quota</t>
  </si>
  <si>
    <t>Church running expenses</t>
  </si>
  <si>
    <t>Fees paid to stand in clergy</t>
  </si>
  <si>
    <t>Vicarage expenses</t>
  </si>
  <si>
    <t>Sanctuary, choir and organ</t>
  </si>
  <si>
    <t>Repairs and maintenance</t>
  </si>
  <si>
    <t>Insurance</t>
  </si>
  <si>
    <t>Magazine printing</t>
  </si>
  <si>
    <t>Bibles for school leavers</t>
  </si>
  <si>
    <t>Postage, printing, stationery</t>
  </si>
  <si>
    <t>Lytham Ecumenical Partnership</t>
  </si>
  <si>
    <t>Miscellaneous expenses</t>
  </si>
  <si>
    <t>Exceptional expenditure</t>
  </si>
  <si>
    <t>Charitable donations</t>
  </si>
  <si>
    <t>Clergy expenses</t>
  </si>
  <si>
    <t>Funds</t>
  </si>
  <si>
    <t>(Main a/c)</t>
  </si>
  <si>
    <t>Other</t>
  </si>
  <si>
    <t>TOTAL</t>
  </si>
  <si>
    <t>RECEIPTS</t>
  </si>
  <si>
    <t>Regular Giving</t>
  </si>
  <si>
    <t>Planned - stewardship pledges</t>
  </si>
  <si>
    <t>Planned - gift aid envelopes</t>
  </si>
  <si>
    <t>Collections</t>
  </si>
  <si>
    <t>Baptisms, weddings and funerals</t>
  </si>
  <si>
    <t>Gift Aid recovered</t>
  </si>
  <si>
    <t>Other voluntary receipts</t>
  </si>
  <si>
    <t>Donations</t>
  </si>
  <si>
    <t>Donations - restricted</t>
  </si>
  <si>
    <t>Receipts from activities for generating funds</t>
  </si>
  <si>
    <t>Parish magazine</t>
  </si>
  <si>
    <t>Coffee mornings</t>
  </si>
  <si>
    <t>Spring &amp; Autumn fairs</t>
  </si>
  <si>
    <t>Receipts from investments</t>
  </si>
  <si>
    <t>Bank interest</t>
  </si>
  <si>
    <t>Dividends</t>
  </si>
  <si>
    <t>Per bank accounts</t>
  </si>
  <si>
    <t>Exceptional receipts</t>
  </si>
  <si>
    <t>TOTAL RECEIPTS</t>
  </si>
  <si>
    <t>TOTAL PAYMENTS</t>
  </si>
  <si>
    <t>NET SURPLUS/(DEFICIT)</t>
  </si>
  <si>
    <t>Funds brought forward</t>
  </si>
  <si>
    <t>Funds carried forward</t>
  </si>
  <si>
    <t>Transfers between funds</t>
  </si>
  <si>
    <t>BALANCE SHEET</t>
  </si>
  <si>
    <t>Cash Funds</t>
  </si>
  <si>
    <t>HSBC</t>
  </si>
  <si>
    <t>Community Account</t>
  </si>
  <si>
    <t>Cash in hand (Rose Queen)</t>
  </si>
  <si>
    <t>Money Manager (Organ Fund)</t>
  </si>
  <si>
    <t>Money Manager (Building Fund)</t>
  </si>
  <si>
    <t>Money Manager (Rose Queen)</t>
  </si>
  <si>
    <t>Represented by:</t>
  </si>
  <si>
    <t>Unrestricted funds</t>
  </si>
  <si>
    <t>Restricted funds</t>
  </si>
  <si>
    <t>£</t>
  </si>
  <si>
    <t>Other funds held : Flower Fund</t>
  </si>
  <si>
    <t>accordance with the Church Accounting Regulations 2006 using the Receipts and Payments basis.</t>
  </si>
  <si>
    <t>Parochial Church Council. These assets are not valued in the Balance Sheet. There is also equipment for use in the</t>
  </si>
  <si>
    <t>Sheet.</t>
  </si>
  <si>
    <t>The Organ Fund represents donations and appeals for necessary expenditure to be determined at a future date.</t>
  </si>
  <si>
    <t>Approved by the Parochial Church Council and signed on their behalf by:</t>
  </si>
  <si>
    <t>Revd. Nick Wells (Priest in Charge)</t>
  </si>
  <si>
    <t>Date:</t>
  </si>
  <si>
    <t>this is bank charges not entered as an expense &amp;</t>
  </si>
  <si>
    <t>has therefore been corrected in final.</t>
  </si>
  <si>
    <t>Bank charges</t>
  </si>
  <si>
    <t>FINANCIAL STATEMENTS FOR THE YEAR ENDED 31 DECEMBER 2022</t>
  </si>
  <si>
    <t>The accounts show the income and expenditure of the Parish for the period from 1 January to 30 June 2022, when the</t>
  </si>
  <si>
    <t>activities were merged into the new parish known as The Parochial Church Council of the Ecclesiastical Parish of St John</t>
  </si>
  <si>
    <t>the Divine and St Cuthbert Lytham, charity number 1199630. The retained reserves of the old parish were donated to</t>
  </si>
  <si>
    <t>the new parish as shown in the Income &amp; Expenditure Statement.  The existing bank accounts and investments have</t>
  </si>
  <si>
    <t>not been transferred to the new charity at the Balance Sheet date so remain as assets of this entity until they are</t>
  </si>
  <si>
    <t>closed.</t>
  </si>
  <si>
    <t>The CBF Church of England Deposit Fund</t>
  </si>
  <si>
    <t xml:space="preserve">Less: </t>
  </si>
  <si>
    <t>Donation payable to new parish</t>
  </si>
  <si>
    <t xml:space="preserve">BDBF cash funds </t>
  </si>
  <si>
    <t>Transfer funds to new parish</t>
  </si>
  <si>
    <t>Movement on bank balances 1.7.22 to 31.12.22</t>
  </si>
  <si>
    <t xml:space="preserve">The financial statements of the Parochial Church Council of St John The Divine, Lytham have been prepared in </t>
  </si>
  <si>
    <t>Certain church furnishings, requiring a faculty for their disposal, are held by the church wardens on special trust for the</t>
  </si>
  <si>
    <t xml:space="preserve">churchyard which cannot be valued with any substantial accuracy and which therefore is not brought into the Balance </t>
  </si>
  <si>
    <t>Wendy Riley (Treasurer)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</si>
</sst>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0" fontId="0" fillId="0" borderId="0" xfId="0" applyAlignment="1">
      <alignment horizontal="left"/>
    </xf>
    <xf numFmtId="165" fontId="0" fillId="0" borderId="2" xfId="1" applyNumberFormat="1" applyFont="1" applyBorder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0" borderId="1" xfId="0" applyNumberFormat="1" applyBorder="1"/>
    <xf numFmtId="0" fontId="4" fillId="0" borderId="0" xfId="0" applyFont="1"/>
    <xf numFmtId="0" fontId="3" fillId="0" borderId="0" xfId="0" applyFont="1"/>
    <xf numFmtId="166" fontId="0" fillId="0" borderId="0" xfId="1" applyNumberFormat="1" applyFont="1"/>
    <xf numFmtId="166" fontId="0" fillId="0" borderId="3" xfId="1" applyNumberFormat="1" applyFont="1" applyBorder="1"/>
    <xf numFmtId="166" fontId="0" fillId="0" borderId="0" xfId="1" applyNumberFormat="1" applyFont="1" applyFill="1" applyBorder="1"/>
    <xf numFmtId="166" fontId="3" fillId="0" borderId="2" xfId="1" applyNumberFormat="1" applyFont="1" applyBorder="1"/>
    <xf numFmtId="166" fontId="0" fillId="0" borderId="2" xfId="1" applyNumberFormat="1" applyFont="1" applyBorder="1"/>
    <xf numFmtId="166" fontId="0" fillId="0" borderId="1" xfId="1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4" xfId="1" applyNumberFormat="1" applyFont="1" applyBorder="1"/>
    <xf numFmtId="166" fontId="2" fillId="0" borderId="0" xfId="1" applyNumberFormat="1" applyFont="1"/>
    <xf numFmtId="164" fontId="0" fillId="0" borderId="2" xfId="1" applyFont="1" applyBorder="1"/>
    <xf numFmtId="166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workbookViewId="0">
      <selection activeCell="F16" sqref="F16"/>
    </sheetView>
  </sheetViews>
  <sheetFormatPr defaultRowHeight="14.4" x14ac:dyDescent="0.3"/>
  <cols>
    <col min="4" max="6" width="10.5546875" bestFit="1" customWidth="1"/>
    <col min="7" max="8" width="9.33203125" bestFit="1" customWidth="1"/>
    <col min="9" max="9" width="10.5546875" bestFit="1" customWidth="1"/>
    <col min="13" max="13" width="10.5546875" bestFit="1" customWidth="1"/>
  </cols>
  <sheetData>
    <row r="1" spans="1:15" x14ac:dyDescent="0.3">
      <c r="A1" s="1" t="s">
        <v>0</v>
      </c>
    </row>
    <row r="2" spans="1:15" x14ac:dyDescent="0.3">
      <c r="A2" s="1" t="s">
        <v>1</v>
      </c>
    </row>
    <row r="4" spans="1:15" x14ac:dyDescent="0.3">
      <c r="A4" s="1" t="s">
        <v>14</v>
      </c>
      <c r="K4" s="1" t="s">
        <v>15</v>
      </c>
    </row>
    <row r="5" spans="1:15" x14ac:dyDescent="0.3">
      <c r="D5" s="4" t="s">
        <v>3</v>
      </c>
      <c r="E5" s="4" t="s">
        <v>5</v>
      </c>
      <c r="F5" s="4" t="s">
        <v>7</v>
      </c>
      <c r="G5" s="4" t="s">
        <v>10</v>
      </c>
      <c r="H5" s="4" t="s">
        <v>3</v>
      </c>
      <c r="K5" s="4"/>
    </row>
    <row r="6" spans="1:15" x14ac:dyDescent="0.3">
      <c r="A6" t="s">
        <v>9</v>
      </c>
      <c r="D6" s="4" t="s">
        <v>4</v>
      </c>
      <c r="E6" s="4" t="s">
        <v>6</v>
      </c>
      <c r="F6" s="4" t="s">
        <v>8</v>
      </c>
      <c r="G6" s="4" t="s">
        <v>6</v>
      </c>
      <c r="H6" s="4" t="s">
        <v>11</v>
      </c>
      <c r="I6" s="4" t="s">
        <v>12</v>
      </c>
      <c r="K6" s="6"/>
    </row>
    <row r="7" spans="1:15" x14ac:dyDescent="0.3">
      <c r="K7" t="s">
        <v>17</v>
      </c>
      <c r="M7" s="9">
        <v>31390</v>
      </c>
      <c r="O7" s="3"/>
    </row>
    <row r="8" spans="1:15" x14ac:dyDescent="0.3">
      <c r="A8" t="s">
        <v>13</v>
      </c>
      <c r="D8" s="8">
        <v>46273</v>
      </c>
      <c r="E8" s="9">
        <v>19622</v>
      </c>
      <c r="F8" s="9">
        <v>11136</v>
      </c>
      <c r="G8" s="9">
        <v>631</v>
      </c>
      <c r="H8" s="8">
        <v>140</v>
      </c>
      <c r="I8" s="2">
        <f>SUM(D8:H8)</f>
        <v>77802</v>
      </c>
      <c r="J8" s="2"/>
      <c r="K8" t="s">
        <v>16</v>
      </c>
      <c r="M8" s="8">
        <v>46413</v>
      </c>
      <c r="N8" t="s">
        <v>18</v>
      </c>
      <c r="O8" s="3"/>
    </row>
    <row r="9" spans="1:15" ht="15" thickBot="1" x14ac:dyDescent="0.35">
      <c r="D9" s="2"/>
      <c r="E9" s="2"/>
      <c r="F9" s="2"/>
      <c r="G9" s="2"/>
      <c r="H9" s="2"/>
      <c r="I9" s="2"/>
      <c r="J9" s="2"/>
      <c r="M9" s="7">
        <f>SUM(M7:M8)</f>
        <v>77803</v>
      </c>
    </row>
    <row r="10" spans="1:15" ht="15" thickTop="1" x14ac:dyDescent="0.3">
      <c r="A10" t="s">
        <v>23</v>
      </c>
      <c r="D10" s="5">
        <v>-35318</v>
      </c>
      <c r="E10" s="5">
        <v>356</v>
      </c>
      <c r="F10" s="5">
        <v>826</v>
      </c>
      <c r="G10" s="5">
        <v>0</v>
      </c>
      <c r="H10" s="5">
        <v>717</v>
      </c>
      <c r="I10" s="5">
        <f>SUM(D10:H10)</f>
        <v>-33419</v>
      </c>
      <c r="J10" s="2"/>
      <c r="K10" t="s">
        <v>19</v>
      </c>
      <c r="M10" s="2"/>
    </row>
    <row r="11" spans="1:15" x14ac:dyDescent="0.3">
      <c r="A11" t="s">
        <v>2</v>
      </c>
      <c r="D11" s="2">
        <f>SUM(D8:D10)</f>
        <v>10955</v>
      </c>
      <c r="E11" s="2">
        <f t="shared" ref="E11:I11" si="0">SUM(E8:E10)</f>
        <v>19978</v>
      </c>
      <c r="F11" s="2">
        <f t="shared" si="0"/>
        <v>11962</v>
      </c>
      <c r="G11" s="2">
        <f t="shared" si="0"/>
        <v>631</v>
      </c>
      <c r="H11" s="2">
        <f t="shared" si="0"/>
        <v>857</v>
      </c>
      <c r="I11" s="2">
        <f t="shared" si="0"/>
        <v>44383</v>
      </c>
      <c r="J11" s="2"/>
      <c r="K11" t="s">
        <v>20</v>
      </c>
      <c r="M11" s="2"/>
    </row>
    <row r="12" spans="1:15" x14ac:dyDescent="0.3">
      <c r="D12" s="2"/>
      <c r="E12" s="2"/>
      <c r="F12" s="2"/>
      <c r="G12" s="2"/>
      <c r="H12" s="2"/>
      <c r="I12" s="2"/>
      <c r="J12" s="2"/>
      <c r="K12" t="s">
        <v>21</v>
      </c>
      <c r="M12" s="2"/>
    </row>
    <row r="13" spans="1:15" x14ac:dyDescent="0.3">
      <c r="D13" s="2"/>
      <c r="E13" s="2"/>
      <c r="F13" s="2"/>
      <c r="G13" s="2"/>
      <c r="H13" s="2"/>
      <c r="I13" s="2"/>
      <c r="J13" s="2"/>
      <c r="K13" t="s">
        <v>22</v>
      </c>
      <c r="M13" s="2"/>
    </row>
    <row r="14" spans="1:15" x14ac:dyDescent="0.3">
      <c r="A14" t="s">
        <v>24</v>
      </c>
      <c r="D14" s="2">
        <v>-6407</v>
      </c>
      <c r="E14" s="2">
        <v>357</v>
      </c>
      <c r="F14" s="2">
        <v>94</v>
      </c>
      <c r="G14" s="2">
        <v>0</v>
      </c>
      <c r="H14" s="2">
        <v>0</v>
      </c>
      <c r="I14" s="2">
        <f>SUM(D14:H14)</f>
        <v>-5956</v>
      </c>
      <c r="J14" s="2"/>
      <c r="M14" s="2"/>
    </row>
    <row r="15" spans="1:15" x14ac:dyDescent="0.3">
      <c r="A15" t="s">
        <v>98</v>
      </c>
      <c r="D15" s="5">
        <v>-73</v>
      </c>
      <c r="E15" s="5"/>
      <c r="F15" s="5"/>
      <c r="G15" s="5"/>
      <c r="H15" s="5"/>
      <c r="I15" s="5">
        <v>-73</v>
      </c>
      <c r="J15" s="2"/>
      <c r="K15" t="s">
        <v>26</v>
      </c>
      <c r="M15" s="2"/>
      <c r="N15" t="s">
        <v>27</v>
      </c>
    </row>
    <row r="16" spans="1:15" x14ac:dyDescent="0.3">
      <c r="A16" t="s">
        <v>25</v>
      </c>
      <c r="D16" s="2">
        <f>SUM(D11:D15)</f>
        <v>4475</v>
      </c>
      <c r="E16" s="2">
        <f>SUM(E11:E15)</f>
        <v>20335</v>
      </c>
      <c r="F16" s="2">
        <f t="shared" ref="F16:H16" si="1">+F11+F14</f>
        <v>12056</v>
      </c>
      <c r="G16" s="2">
        <f t="shared" si="1"/>
        <v>631</v>
      </c>
      <c r="H16" s="2">
        <f t="shared" si="1"/>
        <v>857</v>
      </c>
      <c r="I16" s="2">
        <f>SUM(I11:I15)</f>
        <v>38354</v>
      </c>
      <c r="J16" s="2"/>
      <c r="K16" t="s">
        <v>17</v>
      </c>
      <c r="M16" s="2">
        <v>32315</v>
      </c>
      <c r="N16" s="3">
        <f>SUM(E16:H16)</f>
        <v>33879</v>
      </c>
      <c r="O16" s="3"/>
    </row>
    <row r="17" spans="1:14" x14ac:dyDescent="0.3">
      <c r="D17" s="2"/>
      <c r="E17" s="2"/>
      <c r="F17" s="2"/>
      <c r="G17" s="2"/>
      <c r="H17" s="2"/>
      <c r="I17" s="2"/>
      <c r="J17" s="2"/>
      <c r="K17" t="s">
        <v>16</v>
      </c>
      <c r="M17" s="5">
        <v>6037</v>
      </c>
      <c r="N17" s="10">
        <f>+D16</f>
        <v>4475</v>
      </c>
    </row>
    <row r="18" spans="1:14" x14ac:dyDescent="0.3">
      <c r="D18" s="2"/>
      <c r="E18" s="2"/>
      <c r="F18" s="2"/>
      <c r="G18" s="2"/>
      <c r="H18" s="2"/>
      <c r="I18" s="2"/>
      <c r="J18" s="2"/>
      <c r="M18" s="2">
        <f>SUM(M16:M17)</f>
        <v>38352</v>
      </c>
      <c r="N18" s="3">
        <f>SUM(N16:N17)</f>
        <v>38354</v>
      </c>
    </row>
    <row r="19" spans="1:14" x14ac:dyDescent="0.3">
      <c r="A19" t="s">
        <v>68</v>
      </c>
      <c r="D19" s="2"/>
      <c r="E19" s="2">
        <v>19627</v>
      </c>
      <c r="F19" s="2">
        <f>12010+47</f>
        <v>12057</v>
      </c>
      <c r="G19" s="2">
        <v>632</v>
      </c>
      <c r="H19" s="2"/>
      <c r="I19" s="2"/>
      <c r="J19" s="2"/>
      <c r="K19" t="s">
        <v>28</v>
      </c>
      <c r="M19" s="2">
        <f>+N18-M18</f>
        <v>2</v>
      </c>
    </row>
    <row r="20" spans="1:14" x14ac:dyDescent="0.3">
      <c r="D20" s="2"/>
      <c r="E20" s="2"/>
      <c r="F20" s="2"/>
      <c r="G20" s="2"/>
      <c r="H20" s="2"/>
      <c r="I20" s="2"/>
      <c r="J20" s="2"/>
      <c r="K20" t="s">
        <v>96</v>
      </c>
      <c r="M20" s="2"/>
    </row>
    <row r="21" spans="1:14" x14ac:dyDescent="0.3">
      <c r="D21" s="2"/>
      <c r="E21" s="2"/>
      <c r="F21" s="2"/>
      <c r="G21" s="2"/>
      <c r="H21" s="2"/>
      <c r="I21" s="2"/>
      <c r="J21" s="2"/>
      <c r="K21" t="s">
        <v>97</v>
      </c>
      <c r="M21" s="2"/>
    </row>
    <row r="22" spans="1:14" x14ac:dyDescent="0.3">
      <c r="D22" s="2"/>
      <c r="E22" s="2"/>
      <c r="F22" s="2"/>
      <c r="G22" s="2"/>
      <c r="H22" s="2"/>
      <c r="I22" s="2"/>
      <c r="J22" s="2"/>
      <c r="M22" s="2"/>
    </row>
    <row r="23" spans="1:14" x14ac:dyDescent="0.3">
      <c r="D23" s="2"/>
      <c r="E23" s="2"/>
      <c r="F23" s="2"/>
      <c r="G23" s="2"/>
      <c r="H23" s="2"/>
      <c r="I23" s="2"/>
      <c r="J23" s="2"/>
      <c r="M23" s="2"/>
    </row>
    <row r="24" spans="1:14" x14ac:dyDescent="0.3">
      <c r="D24" s="2"/>
      <c r="E24" s="2"/>
      <c r="F24" s="2"/>
      <c r="G24" s="2"/>
      <c r="H24" s="2"/>
      <c r="I24" s="2"/>
      <c r="J24" s="2"/>
      <c r="M24" s="2"/>
    </row>
    <row r="25" spans="1:14" x14ac:dyDescent="0.3">
      <c r="D25" s="2"/>
      <c r="E25" s="2"/>
      <c r="F25" s="2"/>
      <c r="G25" s="2"/>
      <c r="H25" s="2"/>
      <c r="I25" s="2"/>
      <c r="J25" s="2"/>
      <c r="M25" s="2"/>
    </row>
    <row r="26" spans="1:14" x14ac:dyDescent="0.3">
      <c r="D26" s="2"/>
      <c r="E26" s="2"/>
      <c r="F26" s="2"/>
      <c r="G26" s="2"/>
      <c r="H26" s="2"/>
      <c r="I26" s="2"/>
      <c r="J26" s="2"/>
    </row>
    <row r="27" spans="1:14" x14ac:dyDescent="0.3">
      <c r="D27" s="2"/>
      <c r="E27" s="2"/>
      <c r="F27" s="2"/>
      <c r="G27" s="2"/>
      <c r="H27" s="2"/>
      <c r="I27" s="2"/>
      <c r="J27" s="2"/>
    </row>
    <row r="28" spans="1:14" x14ac:dyDescent="0.3">
      <c r="D28" s="2"/>
      <c r="E28" s="2"/>
      <c r="F28" s="2"/>
      <c r="G28" s="2"/>
      <c r="H28" s="2"/>
      <c r="I28" s="2"/>
      <c r="J28" s="2"/>
    </row>
    <row r="29" spans="1:14" x14ac:dyDescent="0.3">
      <c r="D29" s="2"/>
      <c r="E29" s="2"/>
      <c r="F29" s="2"/>
      <c r="G29" s="2"/>
      <c r="H29" s="2"/>
      <c r="I29" s="2"/>
      <c r="J29" s="2"/>
    </row>
    <row r="30" spans="1:14" x14ac:dyDescent="0.3">
      <c r="D30" s="2"/>
      <c r="E30" s="2"/>
      <c r="F30" s="2"/>
      <c r="G30" s="2"/>
      <c r="H30" s="2"/>
      <c r="I30" s="2"/>
      <c r="J30" s="2"/>
    </row>
    <row r="31" spans="1:14" x14ac:dyDescent="0.3">
      <c r="D31" s="2"/>
      <c r="E31" s="2"/>
      <c r="F31" s="2"/>
      <c r="G31" s="2"/>
      <c r="H31" s="2"/>
      <c r="I31" s="2"/>
      <c r="J31" s="2"/>
    </row>
    <row r="32" spans="1:14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  <row r="35" spans="4:10" x14ac:dyDescent="0.3">
      <c r="D35" s="2"/>
      <c r="E35" s="2"/>
      <c r="F35" s="2"/>
      <c r="G35" s="2"/>
      <c r="H35" s="2"/>
      <c r="I35" s="2"/>
      <c r="J35" s="2"/>
    </row>
    <row r="36" spans="4:10" x14ac:dyDescent="0.3">
      <c r="D36" s="2"/>
      <c r="E36" s="2"/>
      <c r="F36" s="2"/>
      <c r="G36" s="2"/>
      <c r="H36" s="2"/>
      <c r="I36" s="2"/>
      <c r="J36" s="2"/>
    </row>
    <row r="37" spans="4:10" x14ac:dyDescent="0.3">
      <c r="D37" s="2"/>
      <c r="E37" s="2"/>
      <c r="F37" s="2"/>
      <c r="G37" s="2"/>
      <c r="H37" s="2"/>
      <c r="I37" s="2"/>
      <c r="J37" s="2"/>
    </row>
    <row r="38" spans="4:10" x14ac:dyDescent="0.3">
      <c r="D38" s="2"/>
      <c r="E38" s="2"/>
      <c r="F38" s="2"/>
      <c r="G38" s="2"/>
      <c r="H38" s="2"/>
      <c r="I38" s="2"/>
      <c r="J38" s="2"/>
    </row>
    <row r="39" spans="4:10" x14ac:dyDescent="0.3">
      <c r="D39" s="2"/>
      <c r="E39" s="2"/>
      <c r="F39" s="2"/>
      <c r="G39" s="2"/>
      <c r="H39" s="2"/>
      <c r="I39" s="2"/>
      <c r="J39" s="2"/>
    </row>
    <row r="40" spans="4:10" x14ac:dyDescent="0.3">
      <c r="D40" s="3"/>
      <c r="E40" s="3"/>
      <c r="F40" s="3"/>
      <c r="G40" s="3"/>
      <c r="H40" s="3"/>
      <c r="I40" s="3"/>
      <c r="J40" s="3"/>
    </row>
    <row r="41" spans="4:10" x14ac:dyDescent="0.3">
      <c r="D41" s="3"/>
      <c r="E41" s="3"/>
      <c r="F41" s="3"/>
      <c r="G41" s="3"/>
      <c r="H41" s="3"/>
      <c r="I41" s="3"/>
      <c r="J41" s="3"/>
    </row>
    <row r="42" spans="4:10" x14ac:dyDescent="0.3">
      <c r="D42" s="3"/>
      <c r="E42" s="3"/>
      <c r="F42" s="3"/>
      <c r="G42" s="3"/>
      <c r="H42" s="3"/>
      <c r="I42" s="3"/>
      <c r="J42" s="3"/>
    </row>
    <row r="43" spans="4:10" x14ac:dyDescent="0.3">
      <c r="D43" s="3"/>
      <c r="E43" s="3"/>
      <c r="F43" s="3"/>
      <c r="G43" s="3"/>
      <c r="H43" s="3"/>
      <c r="I43" s="3"/>
      <c r="J43" s="3"/>
    </row>
    <row r="44" spans="4:10" x14ac:dyDescent="0.3">
      <c r="D44" s="3"/>
      <c r="E44" s="3"/>
      <c r="F44" s="3"/>
      <c r="G44" s="3"/>
      <c r="H44" s="3"/>
      <c r="I44" s="3"/>
      <c r="J44" s="3"/>
    </row>
    <row r="45" spans="4:10" x14ac:dyDescent="0.3">
      <c r="D45" s="3"/>
      <c r="E45" s="3"/>
      <c r="F45" s="3"/>
      <c r="G45" s="3"/>
      <c r="H45" s="3"/>
      <c r="I45" s="3"/>
      <c r="J45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7"/>
  <sheetViews>
    <sheetView tabSelected="1" workbookViewId="0">
      <selection activeCell="F123" sqref="F123"/>
    </sheetView>
  </sheetViews>
  <sheetFormatPr defaultRowHeight="14.4" x14ac:dyDescent="0.3"/>
  <cols>
    <col min="5" max="5" width="12" bestFit="1" customWidth="1"/>
    <col min="9" max="9" width="10" bestFit="1" customWidth="1"/>
    <col min="11" max="11" width="11.33203125" bestFit="1" customWidth="1"/>
  </cols>
  <sheetData>
    <row r="1" spans="1:13" x14ac:dyDescent="0.3">
      <c r="A1" s="1" t="s">
        <v>29</v>
      </c>
    </row>
    <row r="2" spans="1:13" x14ac:dyDescent="0.3">
      <c r="A2" s="1" t="s">
        <v>99</v>
      </c>
    </row>
    <row r="3" spans="1:13" x14ac:dyDescent="0.3">
      <c r="A3" s="1"/>
    </row>
    <row r="4" spans="1:13" x14ac:dyDescent="0.3">
      <c r="A4" s="1" t="s">
        <v>30</v>
      </c>
    </row>
    <row r="5" spans="1:13" x14ac:dyDescent="0.3">
      <c r="E5" s="19" t="s">
        <v>48</v>
      </c>
      <c r="F5" s="12"/>
      <c r="G5" s="19" t="s">
        <v>7</v>
      </c>
      <c r="H5" s="12"/>
      <c r="I5" s="12" t="s">
        <v>48</v>
      </c>
      <c r="J5" s="12"/>
      <c r="K5" s="12"/>
    </row>
    <row r="6" spans="1:13" x14ac:dyDescent="0.3">
      <c r="E6" s="19" t="s">
        <v>16</v>
      </c>
      <c r="F6" s="19" t="s">
        <v>5</v>
      </c>
      <c r="G6" s="19" t="s">
        <v>8</v>
      </c>
      <c r="H6" s="19" t="s">
        <v>10</v>
      </c>
      <c r="I6" s="19" t="s">
        <v>49</v>
      </c>
      <c r="J6" s="21" t="s">
        <v>50</v>
      </c>
      <c r="K6" s="21" t="s">
        <v>50</v>
      </c>
    </row>
    <row r="7" spans="1:13" x14ac:dyDescent="0.3">
      <c r="E7" s="20" t="s">
        <v>47</v>
      </c>
      <c r="F7" s="20" t="s">
        <v>6</v>
      </c>
      <c r="G7" s="20" t="s">
        <v>6</v>
      </c>
      <c r="H7" s="20" t="s">
        <v>6</v>
      </c>
      <c r="I7" s="1" t="s">
        <v>17</v>
      </c>
      <c r="J7" s="1">
        <v>2022</v>
      </c>
      <c r="K7" s="1">
        <v>2021</v>
      </c>
    </row>
    <row r="8" spans="1:13" x14ac:dyDescent="0.3">
      <c r="A8" s="12" t="s">
        <v>51</v>
      </c>
      <c r="E8" s="19" t="s">
        <v>87</v>
      </c>
      <c r="F8" s="19" t="s">
        <v>87</v>
      </c>
      <c r="G8" s="19" t="s">
        <v>87</v>
      </c>
      <c r="H8" s="19" t="s">
        <v>87</v>
      </c>
      <c r="I8" s="19" t="s">
        <v>87</v>
      </c>
      <c r="J8" s="19" t="s">
        <v>87</v>
      </c>
      <c r="K8" s="19" t="s">
        <v>87</v>
      </c>
    </row>
    <row r="9" spans="1:13" x14ac:dyDescent="0.3">
      <c r="A9" s="11" t="s">
        <v>52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3">
      <c r="A10" t="s">
        <v>53</v>
      </c>
      <c r="E10" s="13">
        <v>5104</v>
      </c>
      <c r="F10" s="13"/>
      <c r="G10" s="13"/>
      <c r="H10" s="13"/>
      <c r="I10" s="13"/>
      <c r="J10" s="13">
        <f>SUM(E10:I10)</f>
        <v>5104</v>
      </c>
      <c r="K10" s="13">
        <v>12837</v>
      </c>
      <c r="L10" s="13"/>
      <c r="M10" s="13"/>
    </row>
    <row r="11" spans="1:13" x14ac:dyDescent="0.3">
      <c r="A11" t="s">
        <v>54</v>
      </c>
      <c r="E11" s="13">
        <v>3201</v>
      </c>
      <c r="F11" s="13"/>
      <c r="G11" s="13"/>
      <c r="H11" s="13"/>
      <c r="I11" s="13"/>
      <c r="J11" s="13">
        <f t="shared" ref="J11:J14" si="0">SUM(E11:I11)</f>
        <v>3201</v>
      </c>
      <c r="K11" s="13">
        <v>4499</v>
      </c>
      <c r="L11" s="13"/>
      <c r="M11" s="13"/>
    </row>
    <row r="12" spans="1:13" x14ac:dyDescent="0.3">
      <c r="A12" t="s">
        <v>55</v>
      </c>
      <c r="E12" s="13">
        <f>1594</f>
        <v>1594</v>
      </c>
      <c r="F12" s="13"/>
      <c r="G12" s="13"/>
      <c r="H12" s="13"/>
      <c r="I12" s="13"/>
      <c r="J12" s="13">
        <f t="shared" si="0"/>
        <v>1594</v>
      </c>
      <c r="K12" s="13">
        <v>2921</v>
      </c>
      <c r="L12" s="13"/>
      <c r="M12" s="13"/>
    </row>
    <row r="13" spans="1:13" x14ac:dyDescent="0.3">
      <c r="A13" t="s">
        <v>56</v>
      </c>
      <c r="E13" s="13">
        <v>1983</v>
      </c>
      <c r="F13" s="13"/>
      <c r="G13" s="13"/>
      <c r="H13" s="13"/>
      <c r="I13" s="13"/>
      <c r="J13" s="13">
        <f t="shared" si="0"/>
        <v>1983</v>
      </c>
      <c r="K13" s="13">
        <v>12274</v>
      </c>
      <c r="L13" s="13"/>
      <c r="M13" s="13"/>
    </row>
    <row r="14" spans="1:13" x14ac:dyDescent="0.3">
      <c r="A14" t="s">
        <v>57</v>
      </c>
      <c r="E14" s="13">
        <v>4922</v>
      </c>
      <c r="F14" s="13"/>
      <c r="G14" s="13"/>
      <c r="H14" s="13"/>
      <c r="I14" s="13"/>
      <c r="J14" s="13">
        <f t="shared" si="0"/>
        <v>4922</v>
      </c>
      <c r="K14" s="13">
        <v>2783</v>
      </c>
      <c r="L14" s="13"/>
      <c r="M14" s="13"/>
    </row>
    <row r="15" spans="1:13" x14ac:dyDescent="0.3">
      <c r="E15" s="14">
        <f>SUM(E10:E14)</f>
        <v>16804</v>
      </c>
      <c r="F15" s="14">
        <f t="shared" ref="F15:J15" si="1">SUM(F10:F14)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16804</v>
      </c>
      <c r="K15" s="14">
        <f>SUM(K10:K14)</f>
        <v>35314</v>
      </c>
      <c r="L15" s="13"/>
      <c r="M15" s="13"/>
    </row>
    <row r="16" spans="1:13" x14ac:dyDescent="0.3">
      <c r="E16" s="14"/>
      <c r="F16" s="14"/>
      <c r="G16" s="14"/>
      <c r="H16" s="14"/>
      <c r="I16" s="14"/>
      <c r="J16" s="14"/>
      <c r="K16" s="14"/>
      <c r="L16" s="13"/>
      <c r="M16" s="13"/>
    </row>
    <row r="17" spans="1:13" x14ac:dyDescent="0.3">
      <c r="A17" s="11" t="s">
        <v>58</v>
      </c>
      <c r="E17" s="13"/>
      <c r="F17" s="13"/>
      <c r="G17" s="13"/>
      <c r="H17" s="13"/>
      <c r="I17" s="13"/>
      <c r="J17" s="13"/>
      <c r="K17" s="15"/>
      <c r="L17" s="13"/>
      <c r="M17" s="13"/>
    </row>
    <row r="18" spans="1:13" x14ac:dyDescent="0.3">
      <c r="A18" t="s">
        <v>59</v>
      </c>
      <c r="E18" s="13">
        <v>86</v>
      </c>
      <c r="F18" s="13"/>
      <c r="G18" s="13"/>
      <c r="H18" s="13"/>
      <c r="I18" s="13"/>
      <c r="J18" s="13">
        <f t="shared" ref="J18:J21" si="2">SUM(E18:I18)</f>
        <v>86</v>
      </c>
      <c r="K18" s="15">
        <v>1436</v>
      </c>
      <c r="L18" s="13"/>
      <c r="M18" s="13"/>
    </row>
    <row r="19" spans="1:13" x14ac:dyDescent="0.3">
      <c r="A19" t="s">
        <v>60</v>
      </c>
      <c r="E19" s="13">
        <v>0</v>
      </c>
      <c r="F19" s="13"/>
      <c r="G19" s="13"/>
      <c r="H19" s="13"/>
      <c r="I19" s="13"/>
      <c r="J19" s="13">
        <f t="shared" si="2"/>
        <v>0</v>
      </c>
      <c r="K19" s="15">
        <v>717</v>
      </c>
      <c r="L19" s="13"/>
      <c r="M19" s="13"/>
    </row>
    <row r="20" spans="1:13" x14ac:dyDescent="0.3">
      <c r="A20" t="s">
        <v>49</v>
      </c>
      <c r="E20" s="13">
        <v>245</v>
      </c>
      <c r="F20" s="13"/>
      <c r="G20" s="13"/>
      <c r="H20" s="13"/>
      <c r="I20" s="13"/>
      <c r="J20" s="18">
        <f t="shared" si="2"/>
        <v>245</v>
      </c>
      <c r="K20" s="13">
        <v>133</v>
      </c>
      <c r="L20" s="13"/>
      <c r="M20" s="13"/>
    </row>
    <row r="21" spans="1:13" x14ac:dyDescent="0.3">
      <c r="E21" s="14">
        <f>SUM(E18:E20)</f>
        <v>331</v>
      </c>
      <c r="F21" s="14">
        <f t="shared" ref="F21:I21" si="3">SUM(F18:F20)</f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3">
        <f t="shared" si="2"/>
        <v>331</v>
      </c>
      <c r="K21" s="14">
        <f>SUM(K16:K20)</f>
        <v>2286</v>
      </c>
      <c r="L21" s="13"/>
      <c r="M21" s="13"/>
    </row>
    <row r="22" spans="1:13" x14ac:dyDescent="0.3">
      <c r="E22" s="14"/>
      <c r="F22" s="14"/>
      <c r="G22" s="14"/>
      <c r="H22" s="14"/>
      <c r="I22" s="14"/>
      <c r="J22" s="14"/>
      <c r="K22" s="14"/>
      <c r="L22" s="13"/>
      <c r="M22" s="13"/>
    </row>
    <row r="23" spans="1:13" x14ac:dyDescent="0.3">
      <c r="A23" s="11" t="s">
        <v>61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3">
      <c r="A24" t="s">
        <v>62</v>
      </c>
      <c r="E24" s="13">
        <v>0</v>
      </c>
      <c r="F24" s="13"/>
      <c r="G24" s="13"/>
      <c r="H24" s="13"/>
      <c r="I24" s="13"/>
      <c r="J24" s="13">
        <f t="shared" ref="J24:J26" si="4">SUM(E24:I24)</f>
        <v>0</v>
      </c>
      <c r="K24" s="13">
        <v>40</v>
      </c>
      <c r="L24" s="13"/>
      <c r="M24" s="13"/>
    </row>
    <row r="25" spans="1:13" x14ac:dyDescent="0.3">
      <c r="A25" t="s">
        <v>63</v>
      </c>
      <c r="E25" s="13">
        <v>519</v>
      </c>
      <c r="F25" s="13"/>
      <c r="G25" s="13"/>
      <c r="H25" s="13"/>
      <c r="I25" s="13"/>
      <c r="J25" s="13">
        <f t="shared" si="4"/>
        <v>519</v>
      </c>
      <c r="K25" s="13">
        <v>0</v>
      </c>
      <c r="L25" s="13"/>
      <c r="M25" s="13"/>
    </row>
    <row r="26" spans="1:13" x14ac:dyDescent="0.3">
      <c r="A26" t="s">
        <v>64</v>
      </c>
      <c r="E26" s="13">
        <v>0</v>
      </c>
      <c r="F26" s="13"/>
      <c r="G26" s="13"/>
      <c r="H26" s="13"/>
      <c r="I26" s="13"/>
      <c r="J26" s="13">
        <f t="shared" si="4"/>
        <v>0</v>
      </c>
      <c r="K26" s="13">
        <v>678</v>
      </c>
      <c r="L26" s="13"/>
      <c r="M26" s="13"/>
    </row>
    <row r="27" spans="1:13" x14ac:dyDescent="0.3">
      <c r="E27" s="14">
        <f>SUM(E24:E26)</f>
        <v>519</v>
      </c>
      <c r="F27" s="14">
        <f t="shared" ref="F27:J27" si="5">SUM(F24:F26)</f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519</v>
      </c>
      <c r="K27" s="14">
        <f>SUM(K22:K26)</f>
        <v>718</v>
      </c>
      <c r="L27" s="13"/>
      <c r="M27" s="13"/>
    </row>
    <row r="28" spans="1:13" x14ac:dyDescent="0.3">
      <c r="E28" s="14"/>
      <c r="F28" s="14"/>
      <c r="G28" s="14"/>
      <c r="H28" s="14"/>
      <c r="I28" s="14"/>
      <c r="J28" s="14"/>
      <c r="K28" s="14"/>
      <c r="L28" s="13"/>
      <c r="M28" s="13"/>
    </row>
    <row r="29" spans="1:13" x14ac:dyDescent="0.3">
      <c r="A29" s="11" t="s">
        <v>65</v>
      </c>
      <c r="E29" s="13"/>
      <c r="F29" s="13"/>
      <c r="G29" s="13"/>
      <c r="H29" s="13"/>
      <c r="I29" s="13"/>
      <c r="J29" s="13"/>
      <c r="K29" s="15"/>
      <c r="L29" s="13"/>
      <c r="M29" s="13"/>
    </row>
    <row r="30" spans="1:13" x14ac:dyDescent="0.3">
      <c r="A30" t="s">
        <v>66</v>
      </c>
      <c r="E30" s="13">
        <v>3</v>
      </c>
      <c r="F30" s="13">
        <v>3</v>
      </c>
      <c r="G30" s="13">
        <v>2</v>
      </c>
      <c r="H30" s="13"/>
      <c r="I30" s="13"/>
      <c r="J30" s="13">
        <f t="shared" ref="J30:J32" si="6">SUM(E30:I30)</f>
        <v>8</v>
      </c>
      <c r="K30" s="15">
        <v>6</v>
      </c>
      <c r="L30" s="13"/>
      <c r="M30" s="13"/>
    </row>
    <row r="31" spans="1:13" x14ac:dyDescent="0.3">
      <c r="A31" t="s">
        <v>109</v>
      </c>
      <c r="E31" s="25">
        <v>1128</v>
      </c>
      <c r="F31" s="13"/>
      <c r="G31" s="13"/>
      <c r="H31" s="13"/>
      <c r="I31" s="13"/>
      <c r="J31" s="13">
        <v>1128</v>
      </c>
      <c r="K31" s="15">
        <v>0</v>
      </c>
      <c r="L31" s="13"/>
      <c r="M31" s="13"/>
    </row>
    <row r="32" spans="1:13" x14ac:dyDescent="0.3">
      <c r="A32" t="s">
        <v>67</v>
      </c>
      <c r="E32" s="13">
        <v>0</v>
      </c>
      <c r="F32" s="13"/>
      <c r="G32" s="13">
        <v>452</v>
      </c>
      <c r="H32" s="13"/>
      <c r="I32" s="13"/>
      <c r="J32" s="13">
        <f t="shared" si="6"/>
        <v>452</v>
      </c>
      <c r="K32" s="13">
        <v>825</v>
      </c>
      <c r="L32" s="13"/>
      <c r="M32" s="13"/>
    </row>
    <row r="33" spans="1:13" x14ac:dyDescent="0.3">
      <c r="E33" s="14">
        <f>SUM(E30:E32)</f>
        <v>1131</v>
      </c>
      <c r="F33" s="14">
        <f t="shared" ref="F33:J33" si="7">SUM(F30:F32)</f>
        <v>3</v>
      </c>
      <c r="G33" s="14">
        <f t="shared" si="7"/>
        <v>454</v>
      </c>
      <c r="H33" s="14">
        <f t="shared" si="7"/>
        <v>0</v>
      </c>
      <c r="I33" s="14">
        <f t="shared" si="7"/>
        <v>0</v>
      </c>
      <c r="J33" s="14">
        <f t="shared" si="7"/>
        <v>1588</v>
      </c>
      <c r="K33" s="14">
        <f>SUM(K29:K32)</f>
        <v>831</v>
      </c>
      <c r="L33" s="13"/>
      <c r="M33" s="13"/>
    </row>
    <row r="34" spans="1:13" x14ac:dyDescent="0.3">
      <c r="E34" s="14"/>
      <c r="F34" s="14"/>
      <c r="G34" s="14"/>
      <c r="H34" s="14"/>
      <c r="I34" s="14"/>
      <c r="J34" s="14"/>
      <c r="K34" s="14"/>
      <c r="L34" s="13"/>
      <c r="M34" s="13"/>
    </row>
    <row r="35" spans="1:13" x14ac:dyDescent="0.3">
      <c r="A35" t="s">
        <v>69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6731</v>
      </c>
      <c r="L35" s="13"/>
      <c r="M35" s="13"/>
    </row>
    <row r="36" spans="1:13" x14ac:dyDescent="0.3"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" thickBot="1" x14ac:dyDescent="0.35">
      <c r="A37" s="12" t="s">
        <v>70</v>
      </c>
      <c r="B37" s="12"/>
      <c r="C37" s="12"/>
      <c r="D37" s="12"/>
      <c r="E37" s="16">
        <f>+E15+E21+E27+E33</f>
        <v>18785</v>
      </c>
      <c r="F37" s="16">
        <f t="shared" ref="F37:I37" si="8">+F15+F21+F27+F33</f>
        <v>3</v>
      </c>
      <c r="G37" s="16">
        <f t="shared" si="8"/>
        <v>454</v>
      </c>
      <c r="H37" s="16">
        <f t="shared" si="8"/>
        <v>0</v>
      </c>
      <c r="I37" s="16">
        <f t="shared" si="8"/>
        <v>0</v>
      </c>
      <c r="J37" s="16">
        <f>+J15+J21+J27+J33</f>
        <v>19242</v>
      </c>
      <c r="K37" s="16">
        <f>+K15+K21+K27+K33+K35</f>
        <v>45880</v>
      </c>
      <c r="L37" s="13"/>
      <c r="M37" s="13"/>
    </row>
    <row r="38" spans="1:13" ht="15" thickTop="1" x14ac:dyDescent="0.3"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3">
      <c r="A39" s="12" t="s">
        <v>31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3">
      <c r="A40" t="s">
        <v>32</v>
      </c>
      <c r="E40" s="13">
        <v>16514</v>
      </c>
      <c r="F40" s="13"/>
      <c r="G40" s="13"/>
      <c r="H40" s="13"/>
      <c r="I40" s="13"/>
      <c r="J40" s="13">
        <f>SUM(E40:I40)</f>
        <v>16514</v>
      </c>
      <c r="K40" s="13">
        <v>33027</v>
      </c>
      <c r="L40" s="13"/>
      <c r="M40" s="13"/>
    </row>
    <row r="41" spans="1:13" x14ac:dyDescent="0.3">
      <c r="A41" t="s">
        <v>33</v>
      </c>
      <c r="E41" s="13">
        <v>2237</v>
      </c>
      <c r="F41" s="13"/>
      <c r="G41" s="13"/>
      <c r="H41" s="13"/>
      <c r="I41" s="13"/>
      <c r="J41" s="13">
        <f t="shared" ref="J41:J54" si="9">SUM(E41:I41)</f>
        <v>2237</v>
      </c>
      <c r="K41" s="13">
        <v>3325</v>
      </c>
      <c r="L41" s="13"/>
      <c r="M41" s="13"/>
    </row>
    <row r="42" spans="1:13" x14ac:dyDescent="0.3">
      <c r="A42" t="s">
        <v>34</v>
      </c>
      <c r="E42" s="13">
        <v>73</v>
      </c>
      <c r="F42" s="13"/>
      <c r="G42" s="13"/>
      <c r="H42" s="13"/>
      <c r="I42" s="13"/>
      <c r="J42" s="13">
        <f t="shared" si="9"/>
        <v>73</v>
      </c>
      <c r="K42" s="13">
        <v>288</v>
      </c>
      <c r="L42" s="13"/>
      <c r="M42" s="13"/>
    </row>
    <row r="43" spans="1:13" x14ac:dyDescent="0.3">
      <c r="A43" t="s">
        <v>35</v>
      </c>
      <c r="E43" s="13">
        <v>131</v>
      </c>
      <c r="F43" s="13"/>
      <c r="G43" s="13"/>
      <c r="H43" s="13"/>
      <c r="I43" s="13"/>
      <c r="J43" s="13">
        <f t="shared" si="9"/>
        <v>131</v>
      </c>
      <c r="K43" s="13">
        <v>561</v>
      </c>
      <c r="L43" s="13"/>
      <c r="M43" s="13"/>
    </row>
    <row r="44" spans="1:13" x14ac:dyDescent="0.3">
      <c r="A44" t="s">
        <v>36</v>
      </c>
      <c r="E44" s="13">
        <v>667</v>
      </c>
      <c r="F44" s="13"/>
      <c r="G44" s="13"/>
      <c r="H44" s="13"/>
      <c r="I44" s="13"/>
      <c r="J44" s="13">
        <f t="shared" si="9"/>
        <v>667</v>
      </c>
      <c r="K44" s="13">
        <v>731</v>
      </c>
      <c r="L44" s="13"/>
      <c r="M44" s="13"/>
    </row>
    <row r="45" spans="1:13" x14ac:dyDescent="0.3">
      <c r="A45" t="s">
        <v>37</v>
      </c>
      <c r="E45" s="13">
        <v>1190</v>
      </c>
      <c r="F45" s="13"/>
      <c r="G45" s="13"/>
      <c r="H45" s="13"/>
      <c r="I45" s="13"/>
      <c r="J45" s="13">
        <f t="shared" si="9"/>
        <v>1190</v>
      </c>
      <c r="K45" s="13">
        <v>1286</v>
      </c>
      <c r="L45" s="13"/>
      <c r="M45" s="13"/>
    </row>
    <row r="46" spans="1:13" x14ac:dyDescent="0.3">
      <c r="A46" t="s">
        <v>38</v>
      </c>
      <c r="E46" s="13">
        <v>1995</v>
      </c>
      <c r="F46" s="13"/>
      <c r="G46" s="13"/>
      <c r="H46" s="13"/>
      <c r="I46" s="13"/>
      <c r="J46" s="13">
        <f t="shared" si="9"/>
        <v>1995</v>
      </c>
      <c r="K46" s="13">
        <v>3974</v>
      </c>
      <c r="L46" s="13"/>
      <c r="M46" s="13"/>
    </row>
    <row r="47" spans="1:13" x14ac:dyDescent="0.3">
      <c r="A47" t="s">
        <v>39</v>
      </c>
      <c r="E47" s="13">
        <v>0</v>
      </c>
      <c r="F47" s="13"/>
      <c r="G47" s="13"/>
      <c r="H47" s="13"/>
      <c r="I47" s="13"/>
      <c r="J47" s="13">
        <f t="shared" si="9"/>
        <v>0</v>
      </c>
      <c r="K47" s="13">
        <v>12</v>
      </c>
      <c r="L47" s="13"/>
      <c r="M47" s="13"/>
    </row>
    <row r="48" spans="1:13" x14ac:dyDescent="0.3">
      <c r="A48" t="s">
        <v>40</v>
      </c>
      <c r="E48" s="13">
        <v>0</v>
      </c>
      <c r="F48" s="13"/>
      <c r="G48" s="13"/>
      <c r="H48" s="13"/>
      <c r="I48" s="13"/>
      <c r="J48" s="13">
        <f t="shared" si="9"/>
        <v>0</v>
      </c>
      <c r="K48" s="13">
        <v>223</v>
      </c>
      <c r="L48" s="13"/>
      <c r="M48" s="13"/>
    </row>
    <row r="49" spans="1:13" x14ac:dyDescent="0.3">
      <c r="A49" t="s">
        <v>41</v>
      </c>
      <c r="E49" s="13">
        <v>0</v>
      </c>
      <c r="F49" s="13"/>
      <c r="G49" s="13"/>
      <c r="H49" s="13"/>
      <c r="I49" s="13"/>
      <c r="J49" s="13">
        <f t="shared" si="9"/>
        <v>0</v>
      </c>
      <c r="K49" s="13">
        <v>205</v>
      </c>
      <c r="L49" s="13"/>
      <c r="M49" s="13"/>
    </row>
    <row r="50" spans="1:13" x14ac:dyDescent="0.3">
      <c r="A50" t="s">
        <v>42</v>
      </c>
      <c r="E50" s="13">
        <v>0</v>
      </c>
      <c r="F50" s="13"/>
      <c r="G50" s="13"/>
      <c r="H50" s="13"/>
      <c r="I50" s="13"/>
      <c r="J50" s="13">
        <f t="shared" si="9"/>
        <v>0</v>
      </c>
      <c r="K50" s="13">
        <v>13</v>
      </c>
      <c r="L50" s="13"/>
      <c r="M50" s="13"/>
    </row>
    <row r="51" spans="1:13" x14ac:dyDescent="0.3">
      <c r="A51" t="s">
        <v>43</v>
      </c>
      <c r="E51" s="13">
        <f>67+73</f>
        <v>140</v>
      </c>
      <c r="F51" s="13"/>
      <c r="G51" s="13">
        <v>360</v>
      </c>
      <c r="H51" s="13"/>
      <c r="I51" s="13"/>
      <c r="J51" s="13">
        <f t="shared" si="9"/>
        <v>500</v>
      </c>
      <c r="K51" s="13">
        <v>413</v>
      </c>
      <c r="L51" s="13"/>
      <c r="M51" s="13"/>
    </row>
    <row r="52" spans="1:13" x14ac:dyDescent="0.3">
      <c r="A52" t="s">
        <v>44</v>
      </c>
      <c r="E52" s="13">
        <v>0</v>
      </c>
      <c r="F52" s="13"/>
      <c r="G52" s="13"/>
      <c r="H52" s="13"/>
      <c r="I52" s="13"/>
      <c r="J52" s="13">
        <f t="shared" si="9"/>
        <v>0</v>
      </c>
      <c r="K52" s="13">
        <v>33944</v>
      </c>
      <c r="L52" s="13"/>
      <c r="M52" s="13"/>
    </row>
    <row r="53" spans="1:13" x14ac:dyDescent="0.3">
      <c r="A53" t="s">
        <v>45</v>
      </c>
      <c r="E53" s="13">
        <v>265</v>
      </c>
      <c r="F53" s="13"/>
      <c r="G53" s="13"/>
      <c r="H53" s="13"/>
      <c r="I53" s="13"/>
      <c r="J53" s="13">
        <f t="shared" si="9"/>
        <v>265</v>
      </c>
      <c r="K53" s="13">
        <v>10</v>
      </c>
      <c r="L53" s="13"/>
      <c r="M53" s="13"/>
    </row>
    <row r="54" spans="1:13" x14ac:dyDescent="0.3">
      <c r="A54" t="s">
        <v>46</v>
      </c>
      <c r="E54" s="13">
        <v>572</v>
      </c>
      <c r="F54" s="13"/>
      <c r="G54" s="13"/>
      <c r="H54" s="13"/>
      <c r="I54" s="13"/>
      <c r="J54" s="13">
        <f t="shared" si="9"/>
        <v>572</v>
      </c>
      <c r="K54" s="13">
        <v>1288</v>
      </c>
      <c r="L54" s="13"/>
      <c r="M54" s="13"/>
    </row>
    <row r="55" spans="1:13" x14ac:dyDescent="0.3"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" thickBot="1" x14ac:dyDescent="0.35">
      <c r="A56" s="12" t="s">
        <v>71</v>
      </c>
      <c r="B56" s="12"/>
      <c r="C56" s="12"/>
      <c r="D56" s="12"/>
      <c r="E56" s="16">
        <f>SUM(E40:E55)</f>
        <v>23784</v>
      </c>
      <c r="F56" s="16">
        <f t="shared" ref="F56:J56" si="10">SUM(F40:F55)</f>
        <v>0</v>
      </c>
      <c r="G56" s="16">
        <f t="shared" si="10"/>
        <v>360</v>
      </c>
      <c r="H56" s="16">
        <f t="shared" si="10"/>
        <v>0</v>
      </c>
      <c r="I56" s="16">
        <f t="shared" si="10"/>
        <v>0</v>
      </c>
      <c r="J56" s="16">
        <f t="shared" si="10"/>
        <v>24144</v>
      </c>
      <c r="K56" s="16">
        <f>SUM(K40:K55)</f>
        <v>79300</v>
      </c>
      <c r="L56" s="13"/>
      <c r="M56" s="13"/>
    </row>
    <row r="57" spans="1:13" ht="15" thickTop="1" x14ac:dyDescent="0.3"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3">
      <c r="A58" s="12" t="s">
        <v>72</v>
      </c>
      <c r="E58" s="13">
        <f t="shared" ref="E58:K58" si="11">+E37-E56</f>
        <v>-4999</v>
      </c>
      <c r="F58" s="13">
        <f t="shared" si="11"/>
        <v>3</v>
      </c>
      <c r="G58" s="13">
        <f t="shared" si="11"/>
        <v>94</v>
      </c>
      <c r="H58" s="13">
        <f t="shared" si="11"/>
        <v>0</v>
      </c>
      <c r="I58" s="13">
        <f t="shared" si="11"/>
        <v>0</v>
      </c>
      <c r="J58" s="13">
        <f t="shared" si="11"/>
        <v>-4902</v>
      </c>
      <c r="K58" s="13">
        <f t="shared" si="11"/>
        <v>-33420</v>
      </c>
      <c r="L58" s="13"/>
      <c r="M58" s="13"/>
    </row>
    <row r="59" spans="1:13" x14ac:dyDescent="0.3">
      <c r="A59" t="s">
        <v>75</v>
      </c>
      <c r="E59" s="13">
        <v>-354</v>
      </c>
      <c r="F59" s="13">
        <v>354</v>
      </c>
      <c r="G59" s="13"/>
      <c r="H59" s="13"/>
      <c r="I59" s="13"/>
      <c r="J59" s="13"/>
      <c r="K59" s="13"/>
      <c r="L59" s="13"/>
      <c r="M59" s="13"/>
    </row>
    <row r="60" spans="1:13" x14ac:dyDescent="0.3">
      <c r="A60" t="s">
        <v>73</v>
      </c>
      <c r="E60" s="13">
        <v>10954</v>
      </c>
      <c r="F60" s="13">
        <v>19978</v>
      </c>
      <c r="G60" s="13">
        <v>11963</v>
      </c>
      <c r="H60" s="13">
        <v>631</v>
      </c>
      <c r="I60" s="13">
        <v>857</v>
      </c>
      <c r="J60" s="13">
        <f>SUM(E60:I60)</f>
        <v>44383</v>
      </c>
      <c r="K60" s="13">
        <v>77803</v>
      </c>
      <c r="L60" s="13"/>
      <c r="M60" s="13"/>
    </row>
    <row r="61" spans="1:13" x14ac:dyDescent="0.3">
      <c r="A61" t="s">
        <v>110</v>
      </c>
      <c r="E61" s="13">
        <v>-5601</v>
      </c>
      <c r="F61" s="13">
        <v>-20335</v>
      </c>
      <c r="G61" s="13">
        <v>-12057</v>
      </c>
      <c r="H61" s="13">
        <v>-631</v>
      </c>
      <c r="I61" s="13">
        <v>-857</v>
      </c>
      <c r="J61" s="13">
        <f>SUM(E61:I61)</f>
        <v>-39481</v>
      </c>
      <c r="K61" s="13"/>
      <c r="L61" s="13"/>
      <c r="M61" s="13"/>
    </row>
    <row r="62" spans="1:13" ht="15" thickBot="1" x14ac:dyDescent="0.35">
      <c r="A62" t="s">
        <v>74</v>
      </c>
      <c r="E62" s="17">
        <f>SUM(E58:E61)</f>
        <v>0</v>
      </c>
      <c r="F62" s="17">
        <f t="shared" ref="F62:J62" si="12">SUM(F58:F61)</f>
        <v>0</v>
      </c>
      <c r="G62" s="17">
        <f t="shared" si="12"/>
        <v>0</v>
      </c>
      <c r="H62" s="17">
        <f t="shared" si="12"/>
        <v>0</v>
      </c>
      <c r="I62" s="17">
        <f t="shared" si="12"/>
        <v>0</v>
      </c>
      <c r="J62" s="17">
        <f t="shared" si="12"/>
        <v>0</v>
      </c>
      <c r="K62" s="17">
        <f>+K58+K60</f>
        <v>44383</v>
      </c>
      <c r="L62" s="13"/>
      <c r="M62" s="13"/>
    </row>
    <row r="63" spans="1:13" ht="15" thickTop="1" x14ac:dyDescent="0.3"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3"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3">
      <c r="A65" s="1" t="s">
        <v>29</v>
      </c>
      <c r="B65" s="1"/>
      <c r="C65" s="1"/>
      <c r="D65" s="1"/>
      <c r="E65" s="23"/>
      <c r="F65" s="23"/>
      <c r="G65" s="13"/>
      <c r="H65" s="13"/>
      <c r="I65" s="13"/>
      <c r="J65" s="13"/>
      <c r="K65" s="13"/>
      <c r="L65" s="13"/>
      <c r="M65" s="13"/>
    </row>
    <row r="66" spans="1:13" x14ac:dyDescent="0.3">
      <c r="A66" s="1" t="s">
        <v>99</v>
      </c>
      <c r="B66" s="1"/>
      <c r="C66" s="1"/>
      <c r="D66" s="1"/>
      <c r="E66" s="23"/>
      <c r="F66" s="23"/>
      <c r="G66" s="13"/>
      <c r="H66" s="13"/>
      <c r="I66" s="13"/>
      <c r="J66" s="13"/>
      <c r="K66" s="13"/>
      <c r="L66" s="13"/>
      <c r="M66" s="13"/>
    </row>
    <row r="67" spans="1:13" x14ac:dyDescent="0.3">
      <c r="A67" s="1"/>
      <c r="B67" s="1"/>
      <c r="C67" s="1"/>
      <c r="D67" s="1"/>
      <c r="E67" s="23"/>
      <c r="F67" s="23"/>
      <c r="G67" s="13"/>
      <c r="H67" s="13"/>
      <c r="I67" s="13"/>
      <c r="J67" s="13"/>
      <c r="K67" s="13"/>
      <c r="L67" s="13"/>
      <c r="M67" s="13"/>
    </row>
    <row r="68" spans="1:13" x14ac:dyDescent="0.3">
      <c r="A68" s="1" t="s">
        <v>76</v>
      </c>
      <c r="B68" s="1"/>
      <c r="C68" s="1"/>
      <c r="D68" s="1"/>
      <c r="E68" s="23"/>
      <c r="F68" s="23"/>
      <c r="G68" s="13"/>
      <c r="H68" s="13"/>
      <c r="I68" s="13"/>
      <c r="J68" s="13"/>
      <c r="K68" s="13"/>
      <c r="L68" s="13"/>
      <c r="M68" s="13"/>
    </row>
    <row r="69" spans="1:13" x14ac:dyDescent="0.3">
      <c r="E69" s="13"/>
      <c r="F69" s="13"/>
      <c r="G69" s="13"/>
      <c r="H69" s="20">
        <v>2022</v>
      </c>
      <c r="J69" s="20">
        <v>2021</v>
      </c>
      <c r="K69" s="13"/>
      <c r="L69" s="13"/>
      <c r="M69" s="13"/>
    </row>
    <row r="70" spans="1:13" x14ac:dyDescent="0.3">
      <c r="A70" s="12" t="s">
        <v>77</v>
      </c>
      <c r="E70" s="13"/>
      <c r="F70" s="13"/>
      <c r="G70" s="13"/>
      <c r="H70" s="19" t="s">
        <v>87</v>
      </c>
      <c r="I70" s="13"/>
      <c r="J70" s="19" t="s">
        <v>87</v>
      </c>
      <c r="K70" s="13"/>
      <c r="L70" s="13"/>
      <c r="M70" s="13"/>
    </row>
    <row r="71" spans="1:13" x14ac:dyDescent="0.3"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3">
      <c r="B72" t="s">
        <v>78</v>
      </c>
      <c r="C72" t="s">
        <v>79</v>
      </c>
      <c r="E72" s="13"/>
      <c r="F72" s="13"/>
      <c r="G72" s="13"/>
      <c r="H72" s="13">
        <v>18422</v>
      </c>
      <c r="I72" s="13"/>
      <c r="J72" s="13">
        <v>12165</v>
      </c>
      <c r="K72" s="13"/>
      <c r="L72" s="13"/>
      <c r="M72" s="13"/>
    </row>
    <row r="73" spans="1:13" x14ac:dyDescent="0.3"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3">
      <c r="B74" t="s">
        <v>78</v>
      </c>
      <c r="C74" t="s">
        <v>81</v>
      </c>
      <c r="E74" s="13"/>
      <c r="F74" s="13"/>
      <c r="G74" s="13"/>
      <c r="H74" s="13">
        <v>633</v>
      </c>
      <c r="I74" s="13"/>
      <c r="J74" s="13">
        <v>631</v>
      </c>
      <c r="K74" s="13"/>
      <c r="L74" s="13"/>
      <c r="M74" s="13"/>
    </row>
    <row r="75" spans="1:13" x14ac:dyDescent="0.3"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3">
      <c r="B76" t="s">
        <v>78</v>
      </c>
      <c r="C76" t="s">
        <v>82</v>
      </c>
      <c r="E76" s="13"/>
      <c r="F76" s="13"/>
      <c r="G76" s="13"/>
      <c r="H76" s="13">
        <v>19653</v>
      </c>
      <c r="I76" s="13"/>
      <c r="J76" s="13">
        <v>19624</v>
      </c>
      <c r="K76" s="13"/>
      <c r="L76" s="13"/>
      <c r="M76" s="13"/>
    </row>
    <row r="77" spans="1:13" x14ac:dyDescent="0.3"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3">
      <c r="B78" t="s">
        <v>78</v>
      </c>
      <c r="C78" t="s">
        <v>83</v>
      </c>
      <c r="E78" s="13"/>
      <c r="F78" s="13"/>
      <c r="G78" s="13"/>
      <c r="H78" s="13">
        <v>12563</v>
      </c>
      <c r="I78" s="13"/>
      <c r="J78" s="13">
        <v>11916</v>
      </c>
      <c r="K78" s="13"/>
      <c r="L78" s="13"/>
      <c r="M78" s="13"/>
    </row>
    <row r="79" spans="1:13" x14ac:dyDescent="0.3"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3">
      <c r="B80" t="s">
        <v>80</v>
      </c>
      <c r="E80" s="13"/>
      <c r="F80" s="13"/>
      <c r="G80" s="13"/>
      <c r="H80" s="13">
        <v>47</v>
      </c>
      <c r="I80" s="13"/>
      <c r="J80" s="13">
        <v>47</v>
      </c>
      <c r="K80" s="13"/>
      <c r="L80" s="13"/>
      <c r="M80" s="13"/>
    </row>
    <row r="81" spans="1:13" x14ac:dyDescent="0.3"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3">
      <c r="B82" t="s">
        <v>106</v>
      </c>
      <c r="E82" s="13"/>
      <c r="F82" s="13"/>
      <c r="G82" s="13"/>
      <c r="H82" s="18">
        <v>1140</v>
      </c>
      <c r="I82" s="13"/>
      <c r="J82" s="18">
        <v>0</v>
      </c>
      <c r="K82" s="13"/>
      <c r="L82" s="13"/>
      <c r="M82" s="13"/>
    </row>
    <row r="83" spans="1:13" x14ac:dyDescent="0.3">
      <c r="E83" s="13"/>
      <c r="F83" s="13"/>
      <c r="G83" s="13"/>
      <c r="H83" s="13">
        <f>SUM(H72:H82)</f>
        <v>52458</v>
      </c>
      <c r="I83" s="13"/>
      <c r="J83" s="13">
        <f>SUM(J72:J82)</f>
        <v>44383</v>
      </c>
      <c r="K83" s="13"/>
      <c r="L83" s="13"/>
      <c r="M83" s="13"/>
    </row>
    <row r="84" spans="1:13" x14ac:dyDescent="0.3">
      <c r="A84" s="12" t="s">
        <v>107</v>
      </c>
      <c r="B84" t="s">
        <v>108</v>
      </c>
      <c r="E84" s="13"/>
      <c r="F84" s="13"/>
      <c r="G84" s="13">
        <v>-39481</v>
      </c>
      <c r="H84" s="13"/>
      <c r="I84" s="13"/>
      <c r="J84" s="13"/>
      <c r="K84" s="13"/>
      <c r="L84" s="13"/>
      <c r="M84" s="13"/>
    </row>
    <row r="85" spans="1:13" x14ac:dyDescent="0.3">
      <c r="B85" t="s">
        <v>111</v>
      </c>
      <c r="E85" s="13"/>
      <c r="F85" s="13"/>
      <c r="G85" s="18">
        <f>-12965-12</f>
        <v>-12977</v>
      </c>
      <c r="H85" s="13"/>
      <c r="I85" s="13"/>
      <c r="J85" s="13"/>
      <c r="K85" s="13"/>
      <c r="L85" s="13"/>
      <c r="M85" s="13"/>
    </row>
    <row r="86" spans="1:13" x14ac:dyDescent="0.3">
      <c r="E86" s="13"/>
      <c r="F86" s="13"/>
      <c r="G86" s="13"/>
      <c r="H86" s="13">
        <f>SUM(G84:G85)</f>
        <v>-52458</v>
      </c>
      <c r="I86" s="13"/>
      <c r="J86" s="13"/>
      <c r="K86" s="13"/>
      <c r="L86" s="13"/>
      <c r="M86" s="13"/>
    </row>
    <row r="87" spans="1:13" ht="15" thickBot="1" x14ac:dyDescent="0.35">
      <c r="E87" s="13"/>
      <c r="F87" s="13"/>
      <c r="G87" s="13"/>
      <c r="H87" s="24">
        <f>SUM(H83:H86)</f>
        <v>0</v>
      </c>
      <c r="I87" s="13"/>
      <c r="J87" s="17">
        <f>SUM(J72:J80)</f>
        <v>44383</v>
      </c>
      <c r="K87" s="13"/>
      <c r="L87" s="13"/>
      <c r="M87" s="13"/>
    </row>
    <row r="88" spans="1:13" ht="15" thickTop="1" x14ac:dyDescent="0.3">
      <c r="E88" s="13"/>
      <c r="F88" s="13"/>
      <c r="G88" s="13"/>
      <c r="H88" s="13"/>
      <c r="I88" s="13"/>
      <c r="J88" s="13"/>
      <c r="K88" s="13"/>
      <c r="L88" s="13"/>
      <c r="M88" s="13"/>
    </row>
    <row r="89" spans="1:13" x14ac:dyDescent="0.3">
      <c r="A89" s="12" t="s">
        <v>84</v>
      </c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3">
      <c r="E90" s="13"/>
      <c r="F90" s="13"/>
      <c r="G90" s="13"/>
      <c r="H90" s="13"/>
      <c r="I90" s="13"/>
      <c r="J90" s="13"/>
      <c r="K90" s="13"/>
      <c r="L90" s="13"/>
      <c r="M90" s="13"/>
    </row>
    <row r="91" spans="1:13" x14ac:dyDescent="0.3">
      <c r="B91" t="s">
        <v>85</v>
      </c>
      <c r="E91" s="13"/>
      <c r="F91" s="13"/>
      <c r="G91" s="13"/>
      <c r="H91" s="13">
        <f>+E62</f>
        <v>0</v>
      </c>
      <c r="I91" s="13"/>
      <c r="J91" s="13">
        <v>11448</v>
      </c>
      <c r="K91" s="13"/>
      <c r="L91" s="13"/>
      <c r="M91" s="13"/>
    </row>
    <row r="92" spans="1:13" x14ac:dyDescent="0.3"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3">
      <c r="B93" t="s">
        <v>86</v>
      </c>
      <c r="E93" s="13"/>
      <c r="F93" s="13"/>
      <c r="G93" s="13"/>
      <c r="H93" s="13">
        <f>+F62+G62+H62+I62</f>
        <v>0</v>
      </c>
      <c r="I93" s="13"/>
      <c r="J93" s="13">
        <v>32935</v>
      </c>
      <c r="K93" s="13"/>
      <c r="L93" s="13"/>
      <c r="M93" s="13"/>
    </row>
    <row r="94" spans="1:13" x14ac:dyDescent="0.3"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" thickBot="1" x14ac:dyDescent="0.35">
      <c r="E95" s="13"/>
      <c r="F95" s="13"/>
      <c r="G95" s="13"/>
      <c r="H95" s="17">
        <f>SUM(H91:H93)</f>
        <v>0</v>
      </c>
      <c r="I95" s="13"/>
      <c r="J95" s="17">
        <f>SUM(J91:J93)</f>
        <v>44383</v>
      </c>
      <c r="K95" s="13"/>
      <c r="L95" s="13"/>
      <c r="M95" s="13"/>
    </row>
    <row r="96" spans="1:13" ht="15" thickTop="1" x14ac:dyDescent="0.3"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" thickBot="1" x14ac:dyDescent="0.35">
      <c r="A97" t="s">
        <v>88</v>
      </c>
      <c r="E97" s="13"/>
      <c r="F97" s="13"/>
      <c r="G97" s="13"/>
      <c r="H97" s="22">
        <v>95</v>
      </c>
      <c r="I97" s="13"/>
      <c r="J97" s="22">
        <v>108</v>
      </c>
      <c r="K97" s="13"/>
      <c r="L97" s="13"/>
      <c r="M97" s="13"/>
    </row>
    <row r="98" spans="1:13" ht="15" thickTop="1" x14ac:dyDescent="0.3"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3">
      <c r="A99" t="s">
        <v>112</v>
      </c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3">
      <c r="A100" t="s">
        <v>89</v>
      </c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x14ac:dyDescent="0.3"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3">
      <c r="A102" t="s">
        <v>113</v>
      </c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x14ac:dyDescent="0.3">
      <c r="A103" t="s">
        <v>90</v>
      </c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3">
      <c r="A104" t="s">
        <v>114</v>
      </c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3">
      <c r="A105" t="s">
        <v>91</v>
      </c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x14ac:dyDescent="0.3"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3">
      <c r="A107" t="s">
        <v>92</v>
      </c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3"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3">
      <c r="A109" t="s">
        <v>100</v>
      </c>
      <c r="E109" s="25"/>
      <c r="F109" s="25"/>
      <c r="G109" s="25"/>
      <c r="H109" s="25"/>
      <c r="I109" s="25"/>
      <c r="J109" s="25"/>
      <c r="K109" s="25"/>
      <c r="L109" s="13"/>
      <c r="M109" s="13"/>
    </row>
    <row r="110" spans="1:13" x14ac:dyDescent="0.3">
      <c r="A110" t="s">
        <v>101</v>
      </c>
      <c r="E110" s="25"/>
      <c r="F110" s="25"/>
      <c r="G110" s="25"/>
      <c r="H110" s="25"/>
      <c r="I110" s="25"/>
      <c r="J110" s="25"/>
      <c r="K110" s="25"/>
      <c r="L110" s="13"/>
      <c r="M110" s="13"/>
    </row>
    <row r="111" spans="1:13" x14ac:dyDescent="0.3">
      <c r="A111" t="s">
        <v>102</v>
      </c>
      <c r="E111" s="25"/>
      <c r="F111" s="25"/>
      <c r="G111" s="25"/>
      <c r="H111" s="25"/>
      <c r="I111" s="25"/>
      <c r="J111" s="25"/>
      <c r="K111" s="25"/>
      <c r="L111" s="13"/>
      <c r="M111" s="13"/>
    </row>
    <row r="112" spans="1:13" x14ac:dyDescent="0.3">
      <c r="A112" t="s">
        <v>103</v>
      </c>
      <c r="E112" s="25"/>
      <c r="F112" s="25"/>
      <c r="G112" s="25"/>
      <c r="H112" s="25"/>
      <c r="I112" s="25"/>
      <c r="J112" s="25"/>
      <c r="K112" s="25"/>
      <c r="L112" s="13"/>
      <c r="M112" s="13"/>
    </row>
    <row r="113" spans="1:13" x14ac:dyDescent="0.3">
      <c r="A113" t="s">
        <v>104</v>
      </c>
      <c r="E113" s="25"/>
      <c r="F113" s="25"/>
      <c r="G113" s="25"/>
      <c r="H113" s="25"/>
      <c r="I113" s="25"/>
      <c r="J113" s="25"/>
      <c r="K113" s="25"/>
      <c r="L113" s="13"/>
      <c r="M113" s="13"/>
    </row>
    <row r="114" spans="1:13" x14ac:dyDescent="0.3">
      <c r="A114" t="s">
        <v>105</v>
      </c>
      <c r="E114" s="25"/>
      <c r="F114" s="25"/>
      <c r="G114" s="25"/>
      <c r="H114" s="25"/>
      <c r="I114" s="25"/>
      <c r="J114" s="25"/>
      <c r="K114" s="25"/>
      <c r="L114" s="13"/>
      <c r="M114" s="13"/>
    </row>
    <row r="115" spans="1:13" x14ac:dyDescent="0.3"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x14ac:dyDescent="0.3"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3">
      <c r="A117" t="s">
        <v>93</v>
      </c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x14ac:dyDescent="0.3"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x14ac:dyDescent="0.3"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3"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x14ac:dyDescent="0.3"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3">
      <c r="A122" t="s">
        <v>94</v>
      </c>
      <c r="E122" s="13"/>
      <c r="F122" s="13" t="s">
        <v>115</v>
      </c>
      <c r="G122" s="13"/>
      <c r="H122" s="13"/>
      <c r="I122" s="13"/>
      <c r="J122" s="13"/>
      <c r="K122" s="13"/>
      <c r="L122" s="13"/>
      <c r="M122" s="13"/>
    </row>
    <row r="123" spans="1:13" x14ac:dyDescent="0.3"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x14ac:dyDescent="0.3">
      <c r="A124" t="s">
        <v>95</v>
      </c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x14ac:dyDescent="0.3"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3"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x14ac:dyDescent="0.3"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x14ac:dyDescent="0.3"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5:13" x14ac:dyDescent="0.3"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5:13" x14ac:dyDescent="0.3"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5:13" x14ac:dyDescent="0.3"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5:13" x14ac:dyDescent="0.3"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5:13" x14ac:dyDescent="0.3"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5:13" x14ac:dyDescent="0.3"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5:13" x14ac:dyDescent="0.3"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5:13" x14ac:dyDescent="0.3"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5:13" x14ac:dyDescent="0.3"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5:13" x14ac:dyDescent="0.3"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5:13" x14ac:dyDescent="0.3"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5:13" x14ac:dyDescent="0.3"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5:13" x14ac:dyDescent="0.3"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5:13" x14ac:dyDescent="0.3"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5:13" x14ac:dyDescent="0.3"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5:13" x14ac:dyDescent="0.3"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5:13" x14ac:dyDescent="0.3"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5:13" x14ac:dyDescent="0.3"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5:13" x14ac:dyDescent="0.3"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5:13" x14ac:dyDescent="0.3"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5:13" x14ac:dyDescent="0.3"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5:13" x14ac:dyDescent="0.3"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5:13" x14ac:dyDescent="0.3"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5:13" x14ac:dyDescent="0.3"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5:13" x14ac:dyDescent="0.3"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5:13" x14ac:dyDescent="0.3"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5:13" x14ac:dyDescent="0.3"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5:13" x14ac:dyDescent="0.3"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5:13" x14ac:dyDescent="0.3"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5:13" x14ac:dyDescent="0.3"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5:13" x14ac:dyDescent="0.3"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5:13" x14ac:dyDescent="0.3"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5:13" x14ac:dyDescent="0.3"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5:13" x14ac:dyDescent="0.3"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5:13" x14ac:dyDescent="0.3"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5:13" x14ac:dyDescent="0.3"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5:13" x14ac:dyDescent="0.3"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5:13" x14ac:dyDescent="0.3"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5:13" x14ac:dyDescent="0.3"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5:13" x14ac:dyDescent="0.3"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5:13" x14ac:dyDescent="0.3"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5:13" x14ac:dyDescent="0.3"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5:13" x14ac:dyDescent="0.3"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5:13" x14ac:dyDescent="0.3"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5:13" x14ac:dyDescent="0.3"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5:13" x14ac:dyDescent="0.3"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5:13" x14ac:dyDescent="0.3"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5:13" x14ac:dyDescent="0.3"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5:13" x14ac:dyDescent="0.3"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5:13" x14ac:dyDescent="0.3"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5:13" x14ac:dyDescent="0.3"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5:13" x14ac:dyDescent="0.3"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5:13" x14ac:dyDescent="0.3"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5:13" x14ac:dyDescent="0.3"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5:13" x14ac:dyDescent="0.3"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5:13" x14ac:dyDescent="0.3"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5:13" x14ac:dyDescent="0.3"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5:13" x14ac:dyDescent="0.3"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5:13" x14ac:dyDescent="0.3"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5:13" x14ac:dyDescent="0.3"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5:13" x14ac:dyDescent="0.3"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5:13" x14ac:dyDescent="0.3"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5:13" x14ac:dyDescent="0.3"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5:13" x14ac:dyDescent="0.3"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5:13" x14ac:dyDescent="0.3"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5:13" x14ac:dyDescent="0.3"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5:13" x14ac:dyDescent="0.3"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5:13" x14ac:dyDescent="0.3"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5:13" x14ac:dyDescent="0.3"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5:13" x14ac:dyDescent="0.3"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5:13" x14ac:dyDescent="0.3"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5:13" x14ac:dyDescent="0.3"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5:13" x14ac:dyDescent="0.3"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5:13" x14ac:dyDescent="0.3"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5:13" x14ac:dyDescent="0.3"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5:13" x14ac:dyDescent="0.3"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5:13" x14ac:dyDescent="0.3"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5:13" x14ac:dyDescent="0.3"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5:13" x14ac:dyDescent="0.3"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5:13" x14ac:dyDescent="0.3"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5:13" x14ac:dyDescent="0.3"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5:13" x14ac:dyDescent="0.3"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5:13" x14ac:dyDescent="0.3"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5:13" x14ac:dyDescent="0.3"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5:13" x14ac:dyDescent="0.3"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5:13" x14ac:dyDescent="0.3"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5:13" x14ac:dyDescent="0.3"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5:13" x14ac:dyDescent="0.3"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5:13" x14ac:dyDescent="0.3"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5:13" x14ac:dyDescent="0.3"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5:13" x14ac:dyDescent="0.3"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5:13" x14ac:dyDescent="0.3"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5:13" x14ac:dyDescent="0.3"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5:13" x14ac:dyDescent="0.3"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5:13" x14ac:dyDescent="0.3"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5:13" x14ac:dyDescent="0.3"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5:13" x14ac:dyDescent="0.3"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5:13" x14ac:dyDescent="0.3"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5:13" x14ac:dyDescent="0.3"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5:13" x14ac:dyDescent="0.3"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5:13" x14ac:dyDescent="0.3"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5:13" x14ac:dyDescent="0.3"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5:13" x14ac:dyDescent="0.3"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5:13" x14ac:dyDescent="0.3"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5:13" x14ac:dyDescent="0.3"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5:13" x14ac:dyDescent="0.3"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5:13" x14ac:dyDescent="0.3"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5:13" x14ac:dyDescent="0.3"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5:13" x14ac:dyDescent="0.3"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5:13" x14ac:dyDescent="0.3"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5:13" x14ac:dyDescent="0.3"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5:13" x14ac:dyDescent="0.3"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5:13" x14ac:dyDescent="0.3"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5:13" x14ac:dyDescent="0.3"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5:13" x14ac:dyDescent="0.3"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5:13" x14ac:dyDescent="0.3"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5:13" x14ac:dyDescent="0.3"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5:13" x14ac:dyDescent="0.3"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5:13" x14ac:dyDescent="0.3"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5:13" x14ac:dyDescent="0.3"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5:13" x14ac:dyDescent="0.3"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5:13" x14ac:dyDescent="0.3"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5:13" x14ac:dyDescent="0.3"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5:13" x14ac:dyDescent="0.3"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5:13" x14ac:dyDescent="0.3"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5:13" x14ac:dyDescent="0.3"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5:13" x14ac:dyDescent="0.3"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5:13" x14ac:dyDescent="0.3"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5:13" x14ac:dyDescent="0.3"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5:13" x14ac:dyDescent="0.3"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5:13" x14ac:dyDescent="0.3"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5:13" x14ac:dyDescent="0.3"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5:13" x14ac:dyDescent="0.3"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5:13" x14ac:dyDescent="0.3"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5:13" x14ac:dyDescent="0.3"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5:13" x14ac:dyDescent="0.3"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5:13" x14ac:dyDescent="0.3"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5:13" x14ac:dyDescent="0.3"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5:13" x14ac:dyDescent="0.3"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5:13" x14ac:dyDescent="0.3"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5:13" x14ac:dyDescent="0.3"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5:13" x14ac:dyDescent="0.3"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5:13" x14ac:dyDescent="0.3"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5:13" x14ac:dyDescent="0.3"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5:13" x14ac:dyDescent="0.3"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5:13" x14ac:dyDescent="0.3"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5:13" x14ac:dyDescent="0.3"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5:13" x14ac:dyDescent="0.3"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5:13" x14ac:dyDescent="0.3"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5:13" x14ac:dyDescent="0.3"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5:13" x14ac:dyDescent="0.3"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5:13" x14ac:dyDescent="0.3"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5:13" x14ac:dyDescent="0.3"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5:13" x14ac:dyDescent="0.3"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5:13" x14ac:dyDescent="0.3"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5:13" x14ac:dyDescent="0.3"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5:13" x14ac:dyDescent="0.3"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5:13" x14ac:dyDescent="0.3"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5:13" x14ac:dyDescent="0.3"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5:13" x14ac:dyDescent="0.3"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5:13" x14ac:dyDescent="0.3"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5:13" x14ac:dyDescent="0.3"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5:13" x14ac:dyDescent="0.3"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5:13" x14ac:dyDescent="0.3"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5:13" x14ac:dyDescent="0.3"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5:13" x14ac:dyDescent="0.3"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5:13" x14ac:dyDescent="0.3"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5:13" x14ac:dyDescent="0.3"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5:13" x14ac:dyDescent="0.3"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5:13" x14ac:dyDescent="0.3"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5:13" x14ac:dyDescent="0.3"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5:13" x14ac:dyDescent="0.3"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5:13" x14ac:dyDescent="0.3"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5:13" x14ac:dyDescent="0.3"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5:13" x14ac:dyDescent="0.3"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5:13" x14ac:dyDescent="0.3"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5:13" x14ac:dyDescent="0.3"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5:13" x14ac:dyDescent="0.3"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5:13" x14ac:dyDescent="0.3"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5:13" x14ac:dyDescent="0.3"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5:13" x14ac:dyDescent="0.3"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5:13" x14ac:dyDescent="0.3"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5:13" x14ac:dyDescent="0.3"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5:13" x14ac:dyDescent="0.3"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5:13" x14ac:dyDescent="0.3"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5:13" x14ac:dyDescent="0.3"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5:13" x14ac:dyDescent="0.3"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5:13" x14ac:dyDescent="0.3"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5:13" x14ac:dyDescent="0.3"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5:13" x14ac:dyDescent="0.3"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5:13" x14ac:dyDescent="0.3"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5:13" x14ac:dyDescent="0.3"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5:13" x14ac:dyDescent="0.3"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5:13" x14ac:dyDescent="0.3"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5:13" x14ac:dyDescent="0.3"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5:13" x14ac:dyDescent="0.3"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5:13" x14ac:dyDescent="0.3"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5:13" x14ac:dyDescent="0.3"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5:13" x14ac:dyDescent="0.3"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5:13" x14ac:dyDescent="0.3"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5:13" x14ac:dyDescent="0.3"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5:13" x14ac:dyDescent="0.3"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5:13" x14ac:dyDescent="0.3"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5:13" x14ac:dyDescent="0.3"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5:13" x14ac:dyDescent="0.3"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5:13" x14ac:dyDescent="0.3"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5:13" x14ac:dyDescent="0.3"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5:13" x14ac:dyDescent="0.3"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5:13" x14ac:dyDescent="0.3"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5:13" x14ac:dyDescent="0.3"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5:13" x14ac:dyDescent="0.3"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5:13" x14ac:dyDescent="0.3"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5:13" x14ac:dyDescent="0.3"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5:13" x14ac:dyDescent="0.3"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5:13" x14ac:dyDescent="0.3"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5:13" x14ac:dyDescent="0.3"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5:13" x14ac:dyDescent="0.3"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5:13" x14ac:dyDescent="0.3"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5:13" x14ac:dyDescent="0.3"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5:13" x14ac:dyDescent="0.3"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5:13" x14ac:dyDescent="0.3"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5:13" x14ac:dyDescent="0.3"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5:13" x14ac:dyDescent="0.3"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5:13" x14ac:dyDescent="0.3"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5:13" x14ac:dyDescent="0.3"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5:13" x14ac:dyDescent="0.3"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5:13" x14ac:dyDescent="0.3"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5:13" x14ac:dyDescent="0.3"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5:13" x14ac:dyDescent="0.3">
      <c r="E357" s="13"/>
      <c r="F357" s="13"/>
      <c r="G357" s="13"/>
      <c r="H357" s="13"/>
      <c r="I357" s="13"/>
      <c r="J357" s="13"/>
      <c r="K357" s="13"/>
      <c r="L357" s="13"/>
      <c r="M357" s="13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funds workings</vt:lpstr>
      <vt:lpstr>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Thorn</dc:creator>
  <cp:lastModifiedBy>Nick Wells</cp:lastModifiedBy>
  <cp:lastPrinted>2023-05-09T08:53:01Z</cp:lastPrinted>
  <dcterms:created xsi:type="dcterms:W3CDTF">2023-05-02T08:09:47Z</dcterms:created>
  <dcterms:modified xsi:type="dcterms:W3CDTF">2023-05-10T13:49:57Z</dcterms:modified>
</cp:coreProperties>
</file>